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ПФ-46 суғориш" sheetId="1" r:id="rId1"/>
    <sheet name="ПФ-46 техника" sheetId="2" r:id="rId2"/>
  </sheets>
  <definedNames>
    <definedName name="_xlnm.Print_Area" localSheetId="0">'ПФ-46 суғориш'!$A$1:$J$20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O7" i="1"/>
  <c r="N7" i="1"/>
  <c r="M7" i="1"/>
  <c r="L7" i="1"/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J7" i="1" l="1"/>
  <c r="H7" i="1"/>
  <c r="G7" i="1"/>
  <c r="H6" i="2"/>
  <c r="E6" i="2"/>
  <c r="A8" i="2"/>
  <c r="G6" i="2"/>
  <c r="F6" i="2"/>
  <c r="D6" i="2"/>
  <c r="F7" i="1" l="1"/>
  <c r="I7" i="1" s="1"/>
  <c r="E7" i="1"/>
  <c r="D7" i="1"/>
</calcChain>
</file>

<file path=xl/sharedStrings.xml><?xml version="1.0" encoding="utf-8"?>
<sst xmlns="http://schemas.openxmlformats.org/spreadsheetml/2006/main" count="53" uniqueCount="47">
  <si>
    <t>№</t>
  </si>
  <si>
    <t>Ажратилган маблағ</t>
  </si>
  <si>
    <t>Хоразм вилояти</t>
  </si>
  <si>
    <t xml:space="preserve">Молиялаш-тирилган маблағ </t>
  </si>
  <si>
    <t>Ўзбекистон Республикаси Президентининг 30.12.2021 йилдаги ПФ-46-сонли Фармонига мувофиқ Ободонлаштириш бошқармалари тасарруфидаги кўкаламзорлаштириш ҳудудларига суғориш тизимларини ва сув чиқариш қудуқларини ташкил этиш бўйича тасдиқланган дастурнинг 2023 йил ижроси юзасидан 
МАЪЛУМОТ</t>
  </si>
  <si>
    <t>ўзлаштирилиши %</t>
  </si>
  <si>
    <t>Жами лойиҳалар сони</t>
  </si>
  <si>
    <t>шундан:</t>
  </si>
  <si>
    <t xml:space="preserve">лойиха қурилиш ишлари бошланган </t>
  </si>
  <si>
    <t>бошланмаган лойихалар</t>
  </si>
  <si>
    <t>фарқи</t>
  </si>
  <si>
    <t>Иқтисодиёт ва молия вазирлигининг
"___"-сентябрдаги "___"-сонли хатига
1-илова</t>
  </si>
  <si>
    <t>Ҳудудлар номи</t>
  </si>
  <si>
    <t xml:space="preserve">Урганч шаҳар </t>
  </si>
  <si>
    <t xml:space="preserve">Хива шахар </t>
  </si>
  <si>
    <t xml:space="preserve">Боғот тумани </t>
  </si>
  <si>
    <t xml:space="preserve">Гурлан тумани </t>
  </si>
  <si>
    <t>Қўшкўпир тумани</t>
  </si>
  <si>
    <t xml:space="preserve">Урганч тумани </t>
  </si>
  <si>
    <t xml:space="preserve">Ҳазорасп тумани </t>
  </si>
  <si>
    <t xml:space="preserve">Хонқа туман </t>
  </si>
  <si>
    <t xml:space="preserve">Хива туман </t>
  </si>
  <si>
    <t>Шовот тумани</t>
  </si>
  <si>
    <t xml:space="preserve">Янгиариқ тумани  </t>
  </si>
  <si>
    <t xml:space="preserve">Янгибозор туман </t>
  </si>
  <si>
    <t xml:space="preserve">Тупроққалъа тумани </t>
  </si>
  <si>
    <t>минг.сўмда</t>
  </si>
  <si>
    <t>Оптимизация қилинган маблағ миқдори</t>
  </si>
  <si>
    <t>Иқтисодиёт ва молия вазирлигининг
"___"-сентябрдаги "___"-сонли хатига
 2-илова</t>
  </si>
  <si>
    <t>млн.сумда</t>
  </si>
  <si>
    <t>Т/р</t>
  </si>
  <si>
    <t>Туманлар ва шаҳарлар</t>
  </si>
  <si>
    <t>ПФ-46-сонли Давлат дастури бўйича 
2023 йил режаси</t>
  </si>
  <si>
    <t>Харид қилинган махсус техника</t>
  </si>
  <si>
    <t>Техника номи</t>
  </si>
  <si>
    <t xml:space="preserve">сони </t>
  </si>
  <si>
    <t>суммаси</t>
  </si>
  <si>
    <t>дарахт кўчириш техникаси</t>
  </si>
  <si>
    <t>автобус  (ISUZU)</t>
  </si>
  <si>
    <t>автоминора
(ISUZU NQR 71 PL)</t>
  </si>
  <si>
    <t>сув қуйгич
(ISUZU комбинацияланган)</t>
  </si>
  <si>
    <t>XI.</t>
  </si>
  <si>
    <t xml:space="preserve">Урганч шахар </t>
  </si>
  <si>
    <t>Хива шаҳар</t>
  </si>
  <si>
    <t>Урганч тумани</t>
  </si>
  <si>
    <t>Янгибозор тумани</t>
  </si>
  <si>
    <r>
      <t xml:space="preserve">Ўзбекистон Республикаси Президентининг 30.12.2021 йилдаги ПФ-46-сонли Фармонига асосан </t>
    </r>
    <r>
      <rPr>
        <b/>
        <u/>
        <sz val="12"/>
        <color theme="1"/>
        <rFont val="Times New Roman"/>
        <family val="1"/>
        <charset val="204"/>
      </rPr>
      <t>2023 йилда</t>
    </r>
    <r>
      <rPr>
        <b/>
        <sz val="12"/>
        <color theme="1"/>
        <rFont val="Times New Roman"/>
        <family val="1"/>
        <charset val="204"/>
      </rPr>
      <t xml:space="preserve"> Қорақалпоғистон Республикаси туман (шаҳар) ҳокимликлари ҳузуридаги Ободонлаштириш бошқармалари томонидан </t>
    </r>
    <r>
      <rPr>
        <b/>
        <u/>
        <sz val="12"/>
        <color rgb="FFFF0000"/>
        <rFont val="Times New Roman"/>
        <family val="1"/>
        <charset val="204"/>
      </rPr>
      <t>харид қилиниши таъминланмаган ҳудудлар рўйхати</t>
    </r>
    <r>
      <rPr>
        <b/>
        <sz val="12"/>
        <color theme="1"/>
        <rFont val="Times New Roman"/>
        <family val="1"/>
        <charset val="204"/>
      </rPr>
      <t xml:space="preserve"> тўғрисида
МАЪЛУМОТ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</si>
</sst>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-* #,##0.0\ _₽_-;\-* #,##0.0\ _₽_-;_-* &quot;-&quot;?\ _₽_-;_-@_-"/>
    <numFmt numFmtId="166" formatCode="#,##0.0"/>
    <numFmt numFmtId="167" formatCode="0.0%"/>
    <numFmt numFmtId="168" formatCode="#,##0.0;[Red]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91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5" fontId="2" fillId="0" borderId="0" xfId="0" applyNumberFormat="1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 indent="1"/>
    </xf>
    <xf numFmtId="0" fontId="7" fillId="0" borderId="0" xfId="0" applyFont="1"/>
    <xf numFmtId="0" fontId="5" fillId="0" borderId="0" xfId="0" applyFont="1" applyFill="1" applyAlignment="1">
      <alignment horizontal="right" vertical="center" wrapText="1" indent="1"/>
    </xf>
    <xf numFmtId="166" fontId="5" fillId="2" borderId="6" xfId="2" applyNumberFormat="1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166" fontId="10" fillId="2" borderId="4" xfId="2" applyNumberFormat="1" applyFont="1" applyFill="1" applyBorder="1" applyAlignment="1">
      <alignment horizontal="center" vertical="center" wrapText="1"/>
    </xf>
    <xf numFmtId="166" fontId="5" fillId="2" borderId="9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 indent="1"/>
    </xf>
    <xf numFmtId="3" fontId="10" fillId="2" borderId="10" xfId="2" applyNumberFormat="1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166" fontId="10" fillId="2" borderId="23" xfId="2" applyNumberFormat="1" applyFont="1" applyFill="1" applyBorder="1" applyAlignment="1">
      <alignment horizontal="center" vertical="center" wrapText="1"/>
    </xf>
    <xf numFmtId="166" fontId="5" fillId="2" borderId="24" xfId="2" applyNumberFormat="1" applyFont="1" applyFill="1" applyBorder="1" applyAlignment="1">
      <alignment horizontal="center" vertical="center" wrapText="1"/>
    </xf>
    <xf numFmtId="166" fontId="5" fillId="2" borderId="24" xfId="0" applyNumberFormat="1" applyFont="1" applyFill="1" applyBorder="1" applyAlignment="1">
      <alignment horizontal="center" vertical="center" wrapText="1"/>
    </xf>
    <xf numFmtId="166" fontId="5" fillId="2" borderId="27" xfId="0" applyNumberFormat="1" applyFont="1" applyFill="1" applyBorder="1" applyAlignment="1">
      <alignment horizontal="center" vertical="center" wrapText="1"/>
    </xf>
    <xf numFmtId="166" fontId="10" fillId="2" borderId="28" xfId="2" applyNumberFormat="1" applyFont="1" applyFill="1" applyBorder="1" applyAlignment="1">
      <alignment horizontal="center" vertical="center" wrapText="1"/>
    </xf>
    <xf numFmtId="166" fontId="5" fillId="2" borderId="29" xfId="2" applyNumberFormat="1" applyFont="1" applyFill="1" applyBorder="1" applyAlignment="1">
      <alignment horizontal="center" vertical="center" wrapText="1"/>
    </xf>
    <xf numFmtId="166" fontId="5" fillId="2" borderId="29" xfId="0" applyNumberFormat="1" applyFont="1" applyFill="1" applyBorder="1" applyAlignment="1">
      <alignment horizontal="center" vertical="center" wrapText="1"/>
    </xf>
    <xf numFmtId="166" fontId="5" fillId="2" borderId="30" xfId="0" applyNumberFormat="1" applyFont="1" applyFill="1" applyBorder="1" applyAlignment="1">
      <alignment horizontal="center" vertical="center" wrapText="1"/>
    </xf>
    <xf numFmtId="3" fontId="10" fillId="2" borderId="23" xfId="2" applyNumberFormat="1" applyFont="1" applyFill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/>
    </xf>
    <xf numFmtId="3" fontId="5" fillId="2" borderId="27" xfId="0" applyNumberFormat="1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 wrapText="1"/>
    </xf>
    <xf numFmtId="0" fontId="11" fillId="2" borderId="24" xfId="2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0" fillId="2" borderId="23" xfId="2" applyFont="1" applyFill="1" applyBorder="1" applyAlignment="1">
      <alignment horizontal="left" vertical="center" wrapText="1" indent="1"/>
    </xf>
    <xf numFmtId="0" fontId="5" fillId="2" borderId="24" xfId="2" applyFont="1" applyFill="1" applyBorder="1" applyAlignment="1">
      <alignment horizontal="left" vertical="center" wrapText="1" indent="1"/>
    </xf>
    <xf numFmtId="0" fontId="5" fillId="2" borderId="24" xfId="0" applyFont="1" applyFill="1" applyBorder="1" applyAlignment="1">
      <alignment horizontal="left" vertical="center" wrapText="1" indent="1"/>
    </xf>
    <xf numFmtId="0" fontId="5" fillId="2" borderId="27" xfId="0" applyFont="1" applyFill="1" applyBorder="1" applyAlignment="1">
      <alignment horizontal="left" vertical="center" wrapText="1" indent="1"/>
    </xf>
    <xf numFmtId="168" fontId="2" fillId="0" borderId="0" xfId="0" applyNumberFormat="1" applyFont="1"/>
    <xf numFmtId="167" fontId="6" fillId="0" borderId="26" xfId="1" applyNumberFormat="1" applyFont="1" applyBorder="1" applyAlignment="1">
      <alignment horizontal="center" vertical="center"/>
    </xf>
    <xf numFmtId="9" fontId="5" fillId="0" borderId="26" xfId="1" applyFont="1" applyBorder="1" applyAlignment="1">
      <alignment horizontal="center" vertical="center"/>
    </xf>
    <xf numFmtId="167" fontId="5" fillId="0" borderId="26" xfId="1" applyNumberFormat="1" applyFont="1" applyBorder="1" applyAlignment="1">
      <alignment horizontal="center" vertical="center"/>
    </xf>
    <xf numFmtId="168" fontId="6" fillId="0" borderId="24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166" fontId="7" fillId="0" borderId="0" xfId="0" applyNumberFormat="1" applyFont="1"/>
    <xf numFmtId="166" fontId="2" fillId="0" borderId="0" xfId="0" applyNumberFormat="1" applyFont="1"/>
    <xf numFmtId="0" fontId="6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14" fontId="13" fillId="0" borderId="0" xfId="0" applyNumberFormat="1" applyFont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Электр 7-таб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2"/>
  <sheetViews>
    <sheetView showZeros="0"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5" style="1" customWidth="1"/>
    <col min="2" max="2" width="25.5703125" style="1" customWidth="1"/>
    <col min="3" max="3" width="12" style="1" customWidth="1"/>
    <col min="4" max="4" width="14.7109375" style="1" customWidth="1"/>
    <col min="5" max="5" width="11.85546875" style="1" customWidth="1"/>
    <col min="6" max="7" width="14" style="1" customWidth="1"/>
    <col min="8" max="8" width="11.5703125" style="1" customWidth="1"/>
    <col min="9" max="9" width="18" style="1" customWidth="1"/>
    <col min="10" max="10" width="15.7109375" style="1" customWidth="1"/>
    <col min="11" max="16384" width="9.140625" style="1"/>
  </cols>
  <sheetData>
    <row r="1" spans="1:15" ht="40.5" customHeight="1" x14ac:dyDescent="0.2">
      <c r="G1" s="67" t="s">
        <v>11</v>
      </c>
      <c r="H1" s="67"/>
      <c r="I1" s="67"/>
    </row>
    <row r="3" spans="1:15" ht="73.5" customHeight="1" x14ac:dyDescent="0.25">
      <c r="A3" s="70" t="s">
        <v>4</v>
      </c>
      <c r="B3" s="70"/>
      <c r="C3" s="70"/>
      <c r="D3" s="70"/>
      <c r="E3" s="70"/>
      <c r="F3" s="70"/>
      <c r="G3" s="70"/>
      <c r="H3" s="70"/>
      <c r="I3" s="70"/>
      <c r="J3" s="14"/>
    </row>
    <row r="4" spans="1:15" ht="16.5" thickBot="1" x14ac:dyDescent="0.3">
      <c r="A4" s="80"/>
      <c r="B4" s="80"/>
      <c r="C4" s="15"/>
      <c r="D4" s="15"/>
      <c r="E4" s="15"/>
      <c r="F4" s="15"/>
      <c r="G4" s="16"/>
      <c r="H4" s="16"/>
      <c r="I4" s="16" t="s">
        <v>26</v>
      </c>
      <c r="J4" s="14"/>
    </row>
    <row r="5" spans="1:15" s="3" customFormat="1" ht="17.25" customHeight="1" x14ac:dyDescent="0.2">
      <c r="A5" s="78" t="s">
        <v>0</v>
      </c>
      <c r="B5" s="76" t="s">
        <v>12</v>
      </c>
      <c r="C5" s="76" t="s">
        <v>6</v>
      </c>
      <c r="D5" s="68" t="s">
        <v>7</v>
      </c>
      <c r="E5" s="71"/>
      <c r="F5" s="72" t="s">
        <v>1</v>
      </c>
      <c r="G5" s="74" t="s">
        <v>7</v>
      </c>
      <c r="H5" s="75"/>
      <c r="I5" s="68" t="s">
        <v>5</v>
      </c>
      <c r="J5" s="65" t="s">
        <v>27</v>
      </c>
    </row>
    <row r="6" spans="1:15" s="4" customFormat="1" ht="67.5" customHeight="1" thickBot="1" x14ac:dyDescent="0.25">
      <c r="A6" s="79"/>
      <c r="B6" s="77"/>
      <c r="C6" s="77"/>
      <c r="D6" s="17" t="s">
        <v>8</v>
      </c>
      <c r="E6" s="17" t="s">
        <v>9</v>
      </c>
      <c r="F6" s="73"/>
      <c r="G6" s="18" t="s">
        <v>3</v>
      </c>
      <c r="H6" s="19" t="s">
        <v>10</v>
      </c>
      <c r="I6" s="69"/>
      <c r="J6" s="66"/>
    </row>
    <row r="7" spans="1:15" ht="24.75" customHeight="1" x14ac:dyDescent="0.2">
      <c r="A7" s="20"/>
      <c r="B7" s="21" t="s">
        <v>2</v>
      </c>
      <c r="C7" s="22">
        <v>13</v>
      </c>
      <c r="D7" s="23">
        <f>SUM(D8:D20)</f>
        <v>0</v>
      </c>
      <c r="E7" s="23">
        <f t="shared" ref="E7:F7" si="0">SUM(E8:E20)</f>
        <v>2</v>
      </c>
      <c r="F7" s="24">
        <f t="shared" si="0"/>
        <v>3610.9999999999995</v>
      </c>
      <c r="G7" s="24">
        <f t="shared" ref="G7" si="1">SUM(G8:G20)</f>
        <v>97.411899999999989</v>
      </c>
      <c r="H7" s="24">
        <f t="shared" ref="H7" si="2">SUM(H8:H20)</f>
        <v>3513.5880999999999</v>
      </c>
      <c r="I7" s="57">
        <f>+G7/F7*100%</f>
        <v>2.6976433121019109E-2</v>
      </c>
      <c r="J7" s="60">
        <f t="shared" ref="J7" si="3">SUM(J8:J20)</f>
        <v>2266.5700000000002</v>
      </c>
      <c r="L7" s="56">
        <f>+F7+'ПФ-46 техника'!E6</f>
        <v>7954.7999999999993</v>
      </c>
      <c r="M7" s="64">
        <f>+G7+'ПФ-46 техника'!G6</f>
        <v>97.411899999999989</v>
      </c>
      <c r="N7" s="56">
        <f>+J7+'ПФ-46 техника'!H6</f>
        <v>6212.2440000000006</v>
      </c>
      <c r="O7" s="64">
        <f>+L7-M7-N7</f>
        <v>1645.1440999999986</v>
      </c>
    </row>
    <row r="8" spans="1:15" ht="21" customHeight="1" x14ac:dyDescent="0.2">
      <c r="A8" s="20">
        <v>1</v>
      </c>
      <c r="B8" s="30" t="s">
        <v>13</v>
      </c>
      <c r="C8" s="23">
        <v>1</v>
      </c>
      <c r="D8" s="23"/>
      <c r="E8" s="23"/>
      <c r="F8" s="25">
        <v>349.6</v>
      </c>
      <c r="G8" s="25"/>
      <c r="H8" s="26">
        <f>+F8-G8</f>
        <v>349.6</v>
      </c>
      <c r="I8" s="58">
        <f>+G8/F8*100%</f>
        <v>0</v>
      </c>
      <c r="J8" s="61">
        <v>349.6</v>
      </c>
    </row>
    <row r="9" spans="1:15" ht="21" customHeight="1" x14ac:dyDescent="0.2">
      <c r="A9" s="20">
        <v>2</v>
      </c>
      <c r="B9" s="30" t="s">
        <v>14</v>
      </c>
      <c r="C9" s="23">
        <v>1</v>
      </c>
      <c r="D9" s="23"/>
      <c r="E9" s="23"/>
      <c r="F9" s="25">
        <v>293.25</v>
      </c>
      <c r="G9" s="25"/>
      <c r="H9" s="26">
        <f t="shared" ref="H9:H20" si="4">+F9-G9</f>
        <v>293.25</v>
      </c>
      <c r="I9" s="59">
        <f t="shared" ref="I9:I20" si="5">+G9/F9*100%</f>
        <v>0</v>
      </c>
      <c r="J9" s="61">
        <v>293.25</v>
      </c>
    </row>
    <row r="10" spans="1:15" ht="21" customHeight="1" x14ac:dyDescent="0.2">
      <c r="A10" s="20">
        <v>3</v>
      </c>
      <c r="B10" s="30" t="s">
        <v>15</v>
      </c>
      <c r="C10" s="23">
        <v>1</v>
      </c>
      <c r="D10" s="23"/>
      <c r="E10" s="23">
        <v>1</v>
      </c>
      <c r="F10" s="25">
        <v>269.10000000000002</v>
      </c>
      <c r="G10" s="25"/>
      <c r="H10" s="26">
        <f t="shared" si="4"/>
        <v>269.10000000000002</v>
      </c>
      <c r="I10" s="59">
        <f t="shared" si="5"/>
        <v>0</v>
      </c>
      <c r="J10" s="61">
        <v>46.8</v>
      </c>
      <c r="M10" s="1">
        <f>+G7/1000</f>
        <v>9.7411899999999982E-2</v>
      </c>
    </row>
    <row r="11" spans="1:15" ht="21" customHeight="1" x14ac:dyDescent="0.2">
      <c r="A11" s="20">
        <v>4</v>
      </c>
      <c r="B11" s="30" t="s">
        <v>16</v>
      </c>
      <c r="C11" s="23">
        <v>1</v>
      </c>
      <c r="D11" s="23"/>
      <c r="E11" s="23"/>
      <c r="F11" s="25">
        <v>253</v>
      </c>
      <c r="G11" s="25"/>
      <c r="H11" s="26">
        <f t="shared" si="4"/>
        <v>253</v>
      </c>
      <c r="I11" s="59">
        <f t="shared" si="5"/>
        <v>0</v>
      </c>
      <c r="J11" s="61">
        <v>253</v>
      </c>
    </row>
    <row r="12" spans="1:15" ht="21" customHeight="1" x14ac:dyDescent="0.2">
      <c r="A12" s="20">
        <v>5</v>
      </c>
      <c r="B12" s="30" t="s">
        <v>17</v>
      </c>
      <c r="C12" s="23">
        <v>1</v>
      </c>
      <c r="D12" s="23"/>
      <c r="E12" s="23"/>
      <c r="F12" s="25">
        <v>277.14999999999998</v>
      </c>
      <c r="G12" s="25">
        <v>77.811899999999994</v>
      </c>
      <c r="H12" s="26">
        <f t="shared" si="4"/>
        <v>199.3381</v>
      </c>
      <c r="I12" s="59">
        <f t="shared" si="5"/>
        <v>0.2807573516146491</v>
      </c>
      <c r="J12" s="61">
        <v>34.1</v>
      </c>
    </row>
    <row r="13" spans="1:15" ht="21" customHeight="1" x14ac:dyDescent="0.2">
      <c r="A13" s="20">
        <v>6</v>
      </c>
      <c r="B13" s="30" t="s">
        <v>18</v>
      </c>
      <c r="C13" s="23">
        <v>1</v>
      </c>
      <c r="D13" s="23"/>
      <c r="E13" s="23"/>
      <c r="F13" s="25">
        <v>293.25</v>
      </c>
      <c r="G13" s="25">
        <v>0</v>
      </c>
      <c r="H13" s="26">
        <f t="shared" si="4"/>
        <v>293.25</v>
      </c>
      <c r="I13" s="59">
        <f t="shared" si="5"/>
        <v>0</v>
      </c>
      <c r="J13" s="61">
        <v>293.25</v>
      </c>
    </row>
    <row r="14" spans="1:15" ht="21" customHeight="1" x14ac:dyDescent="0.2">
      <c r="A14" s="20">
        <v>7</v>
      </c>
      <c r="B14" s="30" t="s">
        <v>19</v>
      </c>
      <c r="C14" s="23">
        <v>1</v>
      </c>
      <c r="D14" s="23"/>
      <c r="E14" s="23"/>
      <c r="F14" s="25">
        <v>269.10000000000002</v>
      </c>
      <c r="G14" s="25">
        <v>0</v>
      </c>
      <c r="H14" s="26">
        <f t="shared" si="4"/>
        <v>269.10000000000002</v>
      </c>
      <c r="I14" s="59">
        <f t="shared" si="5"/>
        <v>0</v>
      </c>
      <c r="J14" s="61">
        <v>269.10000000000002</v>
      </c>
    </row>
    <row r="15" spans="1:15" ht="21" customHeight="1" x14ac:dyDescent="0.2">
      <c r="A15" s="20">
        <v>8</v>
      </c>
      <c r="B15" s="30" t="s">
        <v>20</v>
      </c>
      <c r="C15" s="23">
        <v>1</v>
      </c>
      <c r="D15" s="23"/>
      <c r="E15" s="23"/>
      <c r="F15" s="25">
        <v>277.14999999999998</v>
      </c>
      <c r="G15" s="25">
        <v>0</v>
      </c>
      <c r="H15" s="26">
        <f t="shared" si="4"/>
        <v>277.14999999999998</v>
      </c>
      <c r="I15" s="59">
        <f t="shared" si="5"/>
        <v>0</v>
      </c>
      <c r="J15" s="61">
        <v>269.92</v>
      </c>
      <c r="K15" s="56"/>
    </row>
    <row r="16" spans="1:15" ht="21" customHeight="1" x14ac:dyDescent="0.2">
      <c r="A16" s="20">
        <v>9</v>
      </c>
      <c r="B16" s="30" t="s">
        <v>21</v>
      </c>
      <c r="C16" s="23">
        <v>1</v>
      </c>
      <c r="D16" s="23"/>
      <c r="E16" s="23">
        <v>1</v>
      </c>
      <c r="F16" s="25">
        <v>261.05</v>
      </c>
      <c r="G16" s="25">
        <v>10</v>
      </c>
      <c r="H16" s="26">
        <f t="shared" si="4"/>
        <v>251.05</v>
      </c>
      <c r="I16" s="59">
        <f t="shared" si="5"/>
        <v>3.8306837770542043E-2</v>
      </c>
      <c r="J16" s="61">
        <v>0</v>
      </c>
    </row>
    <row r="17" spans="1:10" ht="21" customHeight="1" x14ac:dyDescent="0.2">
      <c r="A17" s="20">
        <v>10</v>
      </c>
      <c r="B17" s="30" t="s">
        <v>22</v>
      </c>
      <c r="C17" s="23">
        <v>1</v>
      </c>
      <c r="D17" s="23"/>
      <c r="E17" s="23"/>
      <c r="F17" s="25">
        <v>285.2</v>
      </c>
      <c r="G17" s="25">
        <v>0</v>
      </c>
      <c r="H17" s="26">
        <f t="shared" si="4"/>
        <v>285.2</v>
      </c>
      <c r="I17" s="59">
        <f t="shared" si="5"/>
        <v>0</v>
      </c>
      <c r="J17" s="61">
        <v>125</v>
      </c>
    </row>
    <row r="18" spans="1:10" ht="21" customHeight="1" x14ac:dyDescent="0.2">
      <c r="A18" s="20">
        <v>11</v>
      </c>
      <c r="B18" s="30" t="s">
        <v>23</v>
      </c>
      <c r="C18" s="23">
        <v>1</v>
      </c>
      <c r="D18" s="23"/>
      <c r="E18" s="23"/>
      <c r="F18" s="25">
        <v>244.95</v>
      </c>
      <c r="G18" s="25">
        <v>0</v>
      </c>
      <c r="H18" s="26">
        <f t="shared" si="4"/>
        <v>244.95</v>
      </c>
      <c r="I18" s="59">
        <f t="shared" si="5"/>
        <v>0</v>
      </c>
      <c r="J18" s="61">
        <v>24.95</v>
      </c>
    </row>
    <row r="19" spans="1:10" ht="21" customHeight="1" x14ac:dyDescent="0.2">
      <c r="A19" s="20">
        <v>12</v>
      </c>
      <c r="B19" s="30" t="s">
        <v>24</v>
      </c>
      <c r="C19" s="23">
        <v>1</v>
      </c>
      <c r="D19" s="23"/>
      <c r="E19" s="23"/>
      <c r="F19" s="25">
        <v>269.10000000000002</v>
      </c>
      <c r="G19" s="25">
        <v>9.6</v>
      </c>
      <c r="H19" s="26">
        <f t="shared" si="4"/>
        <v>259.5</v>
      </c>
      <c r="I19" s="59">
        <f t="shared" si="5"/>
        <v>3.5674470457079145E-2</v>
      </c>
      <c r="J19" s="61">
        <v>38.5</v>
      </c>
    </row>
    <row r="20" spans="1:10" ht="21" customHeight="1" thickBot="1" x14ac:dyDescent="0.25">
      <c r="A20" s="20">
        <v>13</v>
      </c>
      <c r="B20" s="30" t="s">
        <v>25</v>
      </c>
      <c r="C20" s="23">
        <v>1</v>
      </c>
      <c r="D20" s="23"/>
      <c r="E20" s="23"/>
      <c r="F20" s="25">
        <v>269.10000000000002</v>
      </c>
      <c r="G20" s="25"/>
      <c r="H20" s="26">
        <f t="shared" si="4"/>
        <v>269.10000000000002</v>
      </c>
      <c r="I20" s="59">
        <f t="shared" si="5"/>
        <v>0</v>
      </c>
      <c r="J20" s="62">
        <v>269.10000000000002</v>
      </c>
    </row>
    <row r="21" spans="1:10" x14ac:dyDescent="0.2">
      <c r="H21" s="5"/>
    </row>
    <row r="22" spans="1:10" x14ac:dyDescent="0.2">
      <c r="D22" s="2"/>
    </row>
  </sheetData>
  <mergeCells count="11">
    <mergeCell ref="J5:J6"/>
    <mergeCell ref="G1:I1"/>
    <mergeCell ref="I5:I6"/>
    <mergeCell ref="A3:I3"/>
    <mergeCell ref="D5:E5"/>
    <mergeCell ref="F5:F6"/>
    <mergeCell ref="G5:H5"/>
    <mergeCell ref="C5:C6"/>
    <mergeCell ref="B5:B6"/>
    <mergeCell ref="A5:A6"/>
    <mergeCell ref="A4:B4"/>
  </mergeCells>
  <printOptions horizontalCentered="1"/>
  <pageMargins left="0.31496062992125984" right="0.31496062992125984" top="0.35433070866141736" bottom="0.35433070866141736" header="0.31496062992125984" footer="0.31496062992125984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"/>
  <sheetViews>
    <sheetView view="pageBreakPreview" zoomScaleNormal="100" zoomScaleSheetLayoutView="100" workbookViewId="0">
      <selection activeCell="E3" sqref="E3"/>
    </sheetView>
  </sheetViews>
  <sheetFormatPr defaultRowHeight="15.75" x14ac:dyDescent="0.25"/>
  <cols>
    <col min="1" max="1" width="4.140625" style="8" bestFit="1" customWidth="1"/>
    <col min="2" max="2" width="25" style="8" bestFit="1" customWidth="1"/>
    <col min="3" max="3" width="38" style="8" customWidth="1"/>
    <col min="4" max="4" width="7.5703125" style="8" bestFit="1" customWidth="1"/>
    <col min="5" max="5" width="17.42578125" style="8" customWidth="1"/>
    <col min="6" max="6" width="7.5703125" style="8" bestFit="1" customWidth="1"/>
    <col min="7" max="7" width="10.42578125" style="8" bestFit="1" customWidth="1"/>
    <col min="8" max="8" width="18.5703125" style="8" customWidth="1"/>
    <col min="9" max="16384" width="9.140625" style="8"/>
  </cols>
  <sheetData>
    <row r="1" spans="1:10" ht="62.25" customHeight="1" x14ac:dyDescent="0.25">
      <c r="A1" s="6"/>
      <c r="B1" s="7"/>
      <c r="C1" s="6"/>
      <c r="D1" s="81" t="s">
        <v>28</v>
      </c>
      <c r="E1" s="81"/>
      <c r="F1" s="81"/>
      <c r="G1" s="81"/>
    </row>
    <row r="2" spans="1:10" ht="76.5" customHeight="1" x14ac:dyDescent="0.25">
      <c r="A2" s="81" t="s">
        <v>46</v>
      </c>
      <c r="B2" s="81"/>
      <c r="C2" s="81"/>
      <c r="D2" s="81"/>
      <c r="E2" s="81"/>
      <c r="F2" s="81"/>
      <c r="G2" s="81"/>
    </row>
    <row r="3" spans="1:10" ht="16.5" thickBot="1" x14ac:dyDescent="0.3">
      <c r="A3" s="6"/>
      <c r="B3" s="7"/>
      <c r="C3" s="6"/>
      <c r="D3" s="6"/>
      <c r="E3" s="9"/>
      <c r="F3" s="6"/>
      <c r="G3" s="6"/>
      <c r="H3" s="9" t="s">
        <v>29</v>
      </c>
    </row>
    <row r="4" spans="1:10" ht="53.25" customHeight="1" thickBot="1" x14ac:dyDescent="0.3">
      <c r="A4" s="82" t="s">
        <v>30</v>
      </c>
      <c r="B4" s="84" t="s">
        <v>31</v>
      </c>
      <c r="C4" s="86" t="s">
        <v>32</v>
      </c>
      <c r="D4" s="87"/>
      <c r="E4" s="88"/>
      <c r="F4" s="89" t="s">
        <v>33</v>
      </c>
      <c r="G4" s="90"/>
      <c r="H4" s="27" t="s">
        <v>27</v>
      </c>
    </row>
    <row r="5" spans="1:10" ht="33.75" customHeight="1" thickBot="1" x14ac:dyDescent="0.3">
      <c r="A5" s="83"/>
      <c r="B5" s="85"/>
      <c r="C5" s="28" t="s">
        <v>34</v>
      </c>
      <c r="D5" s="28" t="s">
        <v>35</v>
      </c>
      <c r="E5" s="29" t="s">
        <v>36</v>
      </c>
      <c r="F5" s="28" t="s">
        <v>35</v>
      </c>
      <c r="G5" s="29" t="s">
        <v>36</v>
      </c>
      <c r="H5" s="29" t="s">
        <v>36</v>
      </c>
    </row>
    <row r="6" spans="1:10" ht="30.75" customHeight="1" x14ac:dyDescent="0.25">
      <c r="A6" s="49" t="s">
        <v>41</v>
      </c>
      <c r="B6" s="52" t="s">
        <v>2</v>
      </c>
      <c r="C6" s="45"/>
      <c r="D6" s="42">
        <f>SUM(D7:D10)</f>
        <v>4</v>
      </c>
      <c r="E6" s="38">
        <f>SUM(E7:E10)</f>
        <v>4343.8</v>
      </c>
      <c r="F6" s="31">
        <f>SUM(F7:F10)</f>
        <v>0</v>
      </c>
      <c r="G6" s="34">
        <f>SUM(G7:G10)</f>
        <v>0</v>
      </c>
      <c r="H6" s="12">
        <f t="shared" ref="H6" si="0">SUM(H7:H19)</f>
        <v>3945.674</v>
      </c>
      <c r="J6" s="63"/>
    </row>
    <row r="7" spans="1:10" ht="30.75" customHeight="1" x14ac:dyDescent="0.25">
      <c r="A7" s="50">
        <v>1</v>
      </c>
      <c r="B7" s="53" t="s">
        <v>42</v>
      </c>
      <c r="C7" s="46" t="s">
        <v>37</v>
      </c>
      <c r="D7" s="43">
        <v>1</v>
      </c>
      <c r="E7" s="39">
        <v>1514.7</v>
      </c>
      <c r="F7" s="32"/>
      <c r="G7" s="35"/>
      <c r="H7" s="10">
        <v>1514.7</v>
      </c>
    </row>
    <row r="8" spans="1:10" ht="30.75" customHeight="1" x14ac:dyDescent="0.25">
      <c r="A8" s="50">
        <f>+A7+1</f>
        <v>2</v>
      </c>
      <c r="B8" s="54" t="s">
        <v>43</v>
      </c>
      <c r="C8" s="47" t="s">
        <v>38</v>
      </c>
      <c r="D8" s="43">
        <v>1</v>
      </c>
      <c r="E8" s="40">
        <v>532.5</v>
      </c>
      <c r="F8" s="32"/>
      <c r="G8" s="36"/>
      <c r="H8" s="11">
        <v>532.5</v>
      </c>
    </row>
    <row r="9" spans="1:10" ht="30.75" customHeight="1" x14ac:dyDescent="0.25">
      <c r="A9" s="50">
        <v>3</v>
      </c>
      <c r="B9" s="54" t="s">
        <v>44</v>
      </c>
      <c r="C9" s="47" t="s">
        <v>39</v>
      </c>
      <c r="D9" s="43">
        <v>1</v>
      </c>
      <c r="E9" s="40">
        <v>1147.7</v>
      </c>
      <c r="F9" s="32"/>
      <c r="G9" s="36"/>
      <c r="H9" s="11">
        <v>749.57399999999996</v>
      </c>
    </row>
    <row r="10" spans="1:10" ht="30.75" customHeight="1" thickBot="1" x14ac:dyDescent="0.3">
      <c r="A10" s="51">
        <v>4</v>
      </c>
      <c r="B10" s="55" t="s">
        <v>45</v>
      </c>
      <c r="C10" s="48" t="s">
        <v>40</v>
      </c>
      <c r="D10" s="44">
        <v>1</v>
      </c>
      <c r="E10" s="41">
        <v>1148.9000000000001</v>
      </c>
      <c r="F10" s="33"/>
      <c r="G10" s="37"/>
      <c r="H10" s="13">
        <v>1148.9000000000001</v>
      </c>
    </row>
    <row r="11" spans="1:10" x14ac:dyDescent="0.25">
      <c r="A11" s="6"/>
      <c r="B11" s="7"/>
      <c r="C11" s="6"/>
      <c r="D11" s="6"/>
      <c r="E11" s="6"/>
      <c r="F11" s="6"/>
      <c r="G11" s="6"/>
    </row>
  </sheetData>
  <mergeCells count="6">
    <mergeCell ref="D1:G1"/>
    <mergeCell ref="A4:A5"/>
    <mergeCell ref="B4:B5"/>
    <mergeCell ref="C4:E4"/>
    <mergeCell ref="F4:G4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ПФ-46 суғориш</vt:lpstr>
      <vt:lpstr>ПФ-46 техника</vt:lpstr>
      <vt:lpstr>'ПФ-46 суғориш'!Область_печати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2023-11-04T15:48:12Z</dcterms:modified>
</cp:coreProperties>
</file>